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s02\Desktop\"/>
    </mc:Choice>
  </mc:AlternateContent>
  <bookViews>
    <workbookView xWindow="60" yWindow="-180" windowWidth="16410" windowHeight="11760"/>
  </bookViews>
  <sheets>
    <sheet name="2019년도 결산" sheetId="8" r:id="rId1"/>
  </sheets>
  <calcPr calcId="162913"/>
</workbook>
</file>

<file path=xl/calcChain.xml><?xml version="1.0" encoding="utf-8"?>
<calcChain xmlns="http://schemas.openxmlformats.org/spreadsheetml/2006/main">
  <c r="K35" i="8" l="1"/>
  <c r="K32" i="8"/>
  <c r="L36" i="8" l="1"/>
  <c r="E9" i="8" l="1"/>
  <c r="E13" i="8"/>
  <c r="E17" i="8"/>
  <c r="E20" i="8"/>
  <c r="K9" i="8"/>
  <c r="K15" i="8"/>
  <c r="K17" i="8"/>
  <c r="K25" i="8"/>
  <c r="K24" i="8" s="1"/>
  <c r="K27" i="8"/>
  <c r="K31" i="8"/>
  <c r="K34" i="8"/>
  <c r="K39" i="8"/>
  <c r="K38" i="8" s="1"/>
  <c r="L32" i="8"/>
  <c r="D20" i="8"/>
  <c r="D19" i="8" s="1"/>
  <c r="D17" i="8"/>
  <c r="D16" i="8" s="1"/>
  <c r="D13" i="8"/>
  <c r="D12" i="8" s="1"/>
  <c r="D9" i="8"/>
  <c r="D8" i="8" s="1"/>
  <c r="K8" i="8" l="1"/>
  <c r="K7" i="8" s="1"/>
  <c r="D7" i="8"/>
  <c r="L39" i="8" l="1"/>
  <c r="M37" i="8"/>
  <c r="L35" i="8"/>
  <c r="F14" i="8" l="1"/>
  <c r="F15" i="8"/>
  <c r="F10" i="8"/>
  <c r="F11" i="8"/>
  <c r="E19" i="8"/>
  <c r="E16" i="8"/>
  <c r="E12" i="8" l="1"/>
  <c r="E8" i="8"/>
  <c r="E7" i="8" l="1"/>
  <c r="F13" i="8"/>
  <c r="F24" i="8" l="1"/>
  <c r="F23" i="8"/>
  <c r="M40" i="8"/>
  <c r="L27" i="8" l="1"/>
  <c r="M30" i="8"/>
  <c r="F18" i="8"/>
  <c r="M29" i="8"/>
  <c r="F16" i="8" l="1"/>
  <c r="F17" i="8"/>
  <c r="L38" i="8"/>
  <c r="L34" i="8"/>
  <c r="L31" i="8"/>
  <c r="M27" i="8"/>
  <c r="M28" i="8"/>
  <c r="L25" i="8"/>
  <c r="L24" i="8" s="1"/>
  <c r="L17" i="8"/>
  <c r="L15" i="8"/>
  <c r="L9" i="8"/>
  <c r="M11" i="8"/>
  <c r="L8" i="8" l="1"/>
  <c r="L7" i="8" s="1"/>
  <c r="F21" i="8" l="1"/>
  <c r="F22" i="8"/>
  <c r="M38" i="8" l="1"/>
  <c r="M23" i="8"/>
  <c r="M22" i="8"/>
  <c r="M10" i="8"/>
  <c r="M12" i="8"/>
  <c r="M13" i="8"/>
  <c r="M14" i="8"/>
  <c r="M15" i="8"/>
  <c r="M16" i="8"/>
  <c r="M18" i="8"/>
  <c r="M19" i="8"/>
  <c r="M20" i="8"/>
  <c r="M21" i="8"/>
  <c r="M25" i="8"/>
  <c r="M26" i="8"/>
  <c r="M33" i="8"/>
  <c r="M36" i="8"/>
  <c r="M39" i="8"/>
  <c r="M35" i="8"/>
  <c r="M31" i="8"/>
  <c r="M24" i="8"/>
  <c r="M9" i="8"/>
  <c r="M32" i="8" l="1"/>
  <c r="M34" i="8"/>
  <c r="M17" i="8" l="1"/>
  <c r="F12" i="8" l="1"/>
  <c r="F20" i="8"/>
  <c r="F9" i="8"/>
  <c r="M8" i="8"/>
  <c r="M7" i="8" s="1"/>
  <c r="F8" i="8" l="1"/>
  <c r="F19" i="8" l="1"/>
  <c r="F7" i="8" s="1"/>
</calcChain>
</file>

<file path=xl/sharedStrings.xml><?xml version="1.0" encoding="utf-8"?>
<sst xmlns="http://schemas.openxmlformats.org/spreadsheetml/2006/main" count="94" uniqueCount="64">
  <si>
    <t>세     입</t>
  </si>
  <si>
    <t>관</t>
  </si>
  <si>
    <t>항</t>
  </si>
  <si>
    <t>목</t>
  </si>
  <si>
    <t>비고</t>
  </si>
  <si>
    <t>총계</t>
  </si>
  <si>
    <t>이월금</t>
  </si>
  <si>
    <t>소계</t>
  </si>
  <si>
    <t>사무비</t>
  </si>
  <si>
    <t>급여</t>
  </si>
  <si>
    <t>사회보험부담금</t>
  </si>
  <si>
    <t>퇴직금및퇴직적립금</t>
  </si>
  <si>
    <t>기타후생경비</t>
  </si>
  <si>
    <t>회의비</t>
  </si>
  <si>
    <t>운영비</t>
  </si>
  <si>
    <t>여비</t>
  </si>
  <si>
    <t>수용비 및 수수료</t>
  </si>
  <si>
    <t>공공요금</t>
  </si>
  <si>
    <t>제세공과금</t>
  </si>
  <si>
    <t>사업비</t>
  </si>
  <si>
    <t>교육비</t>
  </si>
  <si>
    <t>시설비</t>
  </si>
  <si>
    <t>자산취득비</t>
  </si>
  <si>
    <t>일반사업비</t>
    <phoneticPr fontId="9" type="noConversion"/>
  </si>
  <si>
    <t>소계</t>
    <phoneticPr fontId="9" type="noConversion"/>
  </si>
  <si>
    <t>기타잡수입</t>
    <phoneticPr fontId="9" type="noConversion"/>
  </si>
  <si>
    <t>세입 · 세출 총괄표</t>
    <phoneticPr fontId="10" type="noConversion"/>
  </si>
  <si>
    <t xml:space="preserve">사업명 : 장애인활동지원사업                                                                                                                                     </t>
    <phoneticPr fontId="10" type="noConversion"/>
  </si>
  <si>
    <t>(단위 : 원)</t>
  </si>
  <si>
    <t>세     출</t>
    <phoneticPr fontId="10" type="noConversion"/>
  </si>
  <si>
    <t>증감</t>
    <phoneticPr fontId="10" type="noConversion"/>
  </si>
  <si>
    <t>인건비</t>
    <phoneticPr fontId="9" type="noConversion"/>
  </si>
  <si>
    <t>사업수입</t>
    <phoneticPr fontId="10" type="noConversion"/>
  </si>
  <si>
    <t xml:space="preserve">활동지원사업수입
</t>
    <phoneticPr fontId="10" type="noConversion"/>
  </si>
  <si>
    <t>활동지원교통비수입</t>
    <phoneticPr fontId="9" type="noConversion"/>
  </si>
  <si>
    <t>업무
추진비</t>
    <phoneticPr fontId="10" type="noConversion"/>
  </si>
  <si>
    <t>잡수입</t>
    <phoneticPr fontId="9" type="noConversion"/>
  </si>
  <si>
    <t>기타예금이자수입</t>
    <phoneticPr fontId="9" type="noConversion"/>
  </si>
  <si>
    <t>차량비</t>
    <phoneticPr fontId="9" type="noConversion"/>
  </si>
  <si>
    <t>재산
조성비</t>
    <phoneticPr fontId="10" type="noConversion"/>
  </si>
  <si>
    <t>잡지출</t>
    <phoneticPr fontId="9" type="noConversion"/>
  </si>
  <si>
    <t>예비비 
및 기타</t>
    <phoneticPr fontId="9" type="noConversion"/>
  </si>
  <si>
    <t>복지사업비</t>
    <phoneticPr fontId="9" type="noConversion"/>
  </si>
  <si>
    <t xml:space="preserve">잡수입 </t>
    <phoneticPr fontId="9" type="noConversion"/>
  </si>
  <si>
    <t>보수교육비 및 간담회</t>
    <phoneticPr fontId="9" type="noConversion"/>
  </si>
  <si>
    <t>기타운영비</t>
    <phoneticPr fontId="9" type="noConversion"/>
  </si>
  <si>
    <t>예비비
및    기타</t>
    <phoneticPr fontId="10" type="noConversion"/>
  </si>
  <si>
    <t>사업  수입</t>
    <phoneticPr fontId="10" type="noConversion"/>
  </si>
  <si>
    <t>일자리안정자금지원비</t>
    <phoneticPr fontId="9" type="noConversion"/>
  </si>
  <si>
    <t>소계</t>
    <phoneticPr fontId="9" type="noConversion"/>
  </si>
  <si>
    <t xml:space="preserve">제수당 </t>
    <phoneticPr fontId="9" type="noConversion"/>
  </si>
  <si>
    <t>보조금수입</t>
    <phoneticPr fontId="9" type="noConversion"/>
  </si>
  <si>
    <t>소계</t>
    <phoneticPr fontId="9" type="noConversion"/>
  </si>
  <si>
    <t>청년일자리사업수입</t>
    <phoneticPr fontId="9" type="noConversion"/>
  </si>
  <si>
    <t>청년일자리사업비</t>
    <phoneticPr fontId="9" type="noConversion"/>
  </si>
  <si>
    <t>청년일자리이자수입</t>
    <phoneticPr fontId="9" type="noConversion"/>
  </si>
  <si>
    <t>기간 : 2019. 01. 01. ~ 2019. 12. 31.</t>
    <phoneticPr fontId="10" type="noConversion"/>
  </si>
  <si>
    <t>청년일자리 전년도이월금</t>
    <phoneticPr fontId="9" type="noConversion"/>
  </si>
  <si>
    <t>청년일자리반환금</t>
    <phoneticPr fontId="9" type="noConversion"/>
  </si>
  <si>
    <t>2019년도 예산</t>
    <phoneticPr fontId="9" type="noConversion"/>
  </si>
  <si>
    <t>2019년도 결산</t>
    <phoneticPr fontId="9" type="noConversion"/>
  </si>
  <si>
    <t>2019년도 결산</t>
    <phoneticPr fontId="10" type="noConversion"/>
  </si>
  <si>
    <t>활동지원사업 전년도이월금</t>
    <phoneticPr fontId="9" type="noConversion"/>
  </si>
  <si>
    <t>활동지원차년도이월금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</si>
</sst>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9" formatCode="\▲#,##0;\ \▼#,##0;&quot;0&quot;"/>
  </numFmts>
  <fonts count="15" x14ac:knownFonts="1">
    <font>
      <sz val="12"/>
      <name val="Times New Roman"/>
      <charset val="134"/>
    </font>
    <font>
      <sz val="11"/>
      <name val="돋움"/>
      <family val="3"/>
      <charset val="129"/>
    </font>
    <font>
      <b/>
      <sz val="11"/>
      <name val="굴림"/>
      <family val="3"/>
      <charset val="129"/>
    </font>
    <font>
      <sz val="11"/>
      <name val="굴림"/>
      <family val="3"/>
      <charset val="129"/>
    </font>
    <font>
      <b/>
      <sz val="10"/>
      <name val="굴림"/>
      <family val="3"/>
      <charset val="129"/>
    </font>
    <font>
      <sz val="9"/>
      <name val="굴림"/>
      <family val="3"/>
      <charset val="129"/>
    </font>
    <font>
      <b/>
      <u/>
      <sz val="15"/>
      <name val="굴림"/>
      <family val="3"/>
      <charset val="129"/>
    </font>
    <font>
      <b/>
      <sz val="9"/>
      <name val="굴림"/>
      <family val="3"/>
      <charset val="129"/>
    </font>
    <font>
      <sz val="12"/>
      <name val="Times New Roman"/>
      <family val="1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50">
    <xf numFmtId="0" fontId="0" fillId="0" borderId="0" xfId="0" applyFont="1">
      <alignment vertical="center"/>
    </xf>
    <xf numFmtId="0" fontId="7" fillId="2" borderId="5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41" fontId="7" fillId="0" borderId="11" xfId="2" applyFont="1" applyBorder="1">
      <alignment vertical="center"/>
    </xf>
    <xf numFmtId="41" fontId="5" fillId="0" borderId="6" xfId="1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left" vertical="center" shrinkToFit="1"/>
    </xf>
    <xf numFmtId="0" fontId="5" fillId="0" borderId="6" xfId="3" applyFont="1" applyBorder="1" applyAlignment="1">
      <alignment horizontal="left" vertical="center" shrinkToFit="1"/>
    </xf>
    <xf numFmtId="0" fontId="5" fillId="0" borderId="6" xfId="3" applyFont="1" applyBorder="1" applyAlignment="1">
      <alignment vertical="center" shrinkToFit="1"/>
    </xf>
    <xf numFmtId="41" fontId="5" fillId="0" borderId="6" xfId="2" applyFont="1" applyBorder="1" applyAlignment="1">
      <alignment vertical="center"/>
    </xf>
    <xf numFmtId="41" fontId="7" fillId="0" borderId="7" xfId="1" applyFont="1" applyBorder="1" applyAlignment="1">
      <alignment vertical="center"/>
    </xf>
    <xf numFmtId="41" fontId="7" fillId="0" borderId="7" xfId="3" applyNumberFormat="1" applyFont="1" applyBorder="1">
      <alignment vertical="center"/>
    </xf>
    <xf numFmtId="0" fontId="7" fillId="0" borderId="22" xfId="3" applyFont="1" applyBorder="1" applyAlignment="1">
      <alignment horizontal="left" vertical="center" shrinkToFit="1"/>
    </xf>
    <xf numFmtId="0" fontId="5" fillId="0" borderId="5" xfId="3" applyFont="1" applyBorder="1" applyAlignment="1">
      <alignment horizontal="left" vertical="center" shrinkToFit="1"/>
    </xf>
    <xf numFmtId="41" fontId="5" fillId="0" borderId="6" xfId="3" applyNumberFormat="1" applyFont="1" applyBorder="1">
      <alignment vertical="center"/>
    </xf>
    <xf numFmtId="0" fontId="7" fillId="0" borderId="22" xfId="3" applyFont="1" applyFill="1" applyBorder="1" applyAlignment="1">
      <alignment horizontal="left" vertical="center" shrinkToFit="1"/>
    </xf>
    <xf numFmtId="0" fontId="5" fillId="0" borderId="10" xfId="3" applyFont="1" applyBorder="1" applyAlignment="1">
      <alignment horizontal="left" vertical="center" shrinkToFit="1"/>
    </xf>
    <xf numFmtId="0" fontId="5" fillId="0" borderId="11" xfId="3" applyFont="1" applyBorder="1" applyAlignment="1">
      <alignment horizontal="left" vertical="center" shrinkToFit="1"/>
    </xf>
    <xf numFmtId="0" fontId="5" fillId="0" borderId="11" xfId="3" applyFont="1" applyBorder="1" applyAlignment="1">
      <alignment vertical="center" shrinkToFit="1"/>
    </xf>
    <xf numFmtId="0" fontId="5" fillId="0" borderId="33" xfId="3" applyFont="1" applyBorder="1">
      <alignment vertical="center"/>
    </xf>
    <xf numFmtId="41" fontId="7" fillId="0" borderId="21" xfId="2" applyFont="1" applyFill="1" applyBorder="1" applyAlignment="1">
      <alignment horizontal="center" vertical="center"/>
    </xf>
    <xf numFmtId="41" fontId="5" fillId="0" borderId="34" xfId="2" applyFont="1" applyFill="1" applyBorder="1" applyAlignment="1">
      <alignment horizontal="center" vertical="center"/>
    </xf>
    <xf numFmtId="41" fontId="5" fillId="0" borderId="7" xfId="2" applyFont="1" applyFill="1" applyBorder="1" applyAlignment="1">
      <alignment horizontal="center" vertical="center"/>
    </xf>
    <xf numFmtId="41" fontId="5" fillId="0" borderId="7" xfId="1" applyFont="1" applyBorder="1" applyAlignment="1">
      <alignment vertical="center"/>
    </xf>
    <xf numFmtId="41" fontId="5" fillId="0" borderId="7" xfId="2" applyFont="1" applyBorder="1">
      <alignment vertical="center"/>
    </xf>
    <xf numFmtId="0" fontId="7" fillId="2" borderId="6" xfId="3" applyFont="1" applyFill="1" applyBorder="1" applyAlignment="1">
      <alignment horizontal="center" vertical="center"/>
    </xf>
    <xf numFmtId="0" fontId="7" fillId="2" borderId="23" xfId="3" applyFont="1" applyFill="1" applyBorder="1" applyAlignment="1">
      <alignment horizontal="center" vertical="center"/>
    </xf>
    <xf numFmtId="41" fontId="5" fillId="0" borderId="23" xfId="1" applyFont="1" applyFill="1" applyBorder="1" applyAlignment="1">
      <alignment horizontal="center" vertical="center"/>
    </xf>
    <xf numFmtId="41" fontId="5" fillId="0" borderId="23" xfId="2" applyFont="1" applyBorder="1" applyAlignment="1">
      <alignment vertical="center"/>
    </xf>
    <xf numFmtId="41" fontId="5" fillId="0" borderId="23" xfId="3" applyNumberFormat="1" applyFont="1" applyBorder="1">
      <alignment vertical="center"/>
    </xf>
    <xf numFmtId="41" fontId="7" fillId="2" borderId="23" xfId="2" applyFont="1" applyFill="1" applyBorder="1" applyAlignment="1">
      <alignment horizontal="center" vertical="center"/>
    </xf>
    <xf numFmtId="41" fontId="7" fillId="0" borderId="23" xfId="2" applyFont="1" applyFill="1" applyBorder="1" applyAlignment="1">
      <alignment horizontal="center" vertical="center"/>
    </xf>
    <xf numFmtId="41" fontId="5" fillId="0" borderId="23" xfId="2" applyFont="1" applyFill="1" applyBorder="1" applyAlignment="1">
      <alignment vertical="center"/>
    </xf>
    <xf numFmtId="41" fontId="7" fillId="0" borderId="23" xfId="2" applyFont="1" applyBorder="1" applyAlignment="1">
      <alignment vertical="center"/>
    </xf>
    <xf numFmtId="0" fontId="7" fillId="2" borderId="6" xfId="3" applyFont="1" applyFill="1" applyBorder="1" applyAlignment="1">
      <alignment horizontal="center" vertical="center"/>
    </xf>
    <xf numFmtId="179" fontId="7" fillId="0" borderId="11" xfId="2" applyNumberFormat="1" applyFont="1" applyBorder="1">
      <alignment vertical="center"/>
    </xf>
    <xf numFmtId="0" fontId="11" fillId="0" borderId="33" xfId="0" applyFont="1" applyBorder="1">
      <alignment vertical="center"/>
    </xf>
    <xf numFmtId="0" fontId="12" fillId="0" borderId="28" xfId="0" applyFont="1" applyBorder="1">
      <alignment vertical="center"/>
    </xf>
    <xf numFmtId="0" fontId="11" fillId="0" borderId="0" xfId="0" applyFont="1" applyBorder="1">
      <alignment vertical="center"/>
    </xf>
    <xf numFmtId="179" fontId="7" fillId="0" borderId="27" xfId="2" applyNumberFormat="1" applyFont="1" applyBorder="1">
      <alignment vertical="center"/>
    </xf>
    <xf numFmtId="0" fontId="11" fillId="0" borderId="34" xfId="0" applyFont="1" applyBorder="1">
      <alignment vertical="center"/>
    </xf>
    <xf numFmtId="179" fontId="5" fillId="0" borderId="23" xfId="2" applyNumberFormat="1" applyFont="1" applyBorder="1">
      <alignment vertical="center"/>
    </xf>
    <xf numFmtId="0" fontId="11" fillId="0" borderId="7" xfId="0" applyFont="1" applyBorder="1">
      <alignment vertical="center"/>
    </xf>
    <xf numFmtId="0" fontId="7" fillId="0" borderId="22" xfId="3" applyFont="1" applyFill="1" applyBorder="1" applyAlignment="1">
      <alignment horizontal="left" vertical="center"/>
    </xf>
    <xf numFmtId="179" fontId="7" fillId="0" borderId="23" xfId="2" applyNumberFormat="1" applyFont="1" applyBorder="1">
      <alignment vertical="center"/>
    </xf>
    <xf numFmtId="0" fontId="5" fillId="0" borderId="6" xfId="3" applyFont="1" applyBorder="1" applyAlignment="1">
      <alignment horizontal="left" vertical="center" shrinkToFit="1"/>
    </xf>
    <xf numFmtId="0" fontId="12" fillId="0" borderId="22" xfId="0" applyFont="1" applyBorder="1">
      <alignment vertical="center"/>
    </xf>
    <xf numFmtId="0" fontId="5" fillId="0" borderId="6" xfId="3" applyFont="1" applyBorder="1" applyAlignment="1">
      <alignment vertical="center" shrinkToFit="1"/>
    </xf>
    <xf numFmtId="0" fontId="11" fillId="0" borderId="9" xfId="0" applyFont="1" applyBorder="1">
      <alignment vertical="center"/>
    </xf>
    <xf numFmtId="0" fontId="11" fillId="0" borderId="6" xfId="0" applyFont="1" applyBorder="1" applyAlignment="1">
      <alignment vertical="center" shrinkToFit="1"/>
    </xf>
    <xf numFmtId="41" fontId="11" fillId="0" borderId="6" xfId="0" applyNumberFormat="1" applyFont="1" applyBorder="1">
      <alignment vertical="center"/>
    </xf>
    <xf numFmtId="179" fontId="5" fillId="0" borderId="6" xfId="2" applyNumberFormat="1" applyFont="1" applyBorder="1">
      <alignment vertical="center"/>
    </xf>
    <xf numFmtId="41" fontId="5" fillId="0" borderId="7" xfId="2" applyFont="1" applyBorder="1" applyAlignment="1">
      <alignment vertical="center"/>
    </xf>
    <xf numFmtId="41" fontId="12" fillId="0" borderId="7" xfId="0" applyNumberFormat="1" applyFont="1" applyBorder="1" applyAlignment="1">
      <alignment horizontal="left" vertical="top"/>
    </xf>
    <xf numFmtId="0" fontId="5" fillId="0" borderId="23" xfId="3" applyFont="1" applyBorder="1" applyAlignment="1">
      <alignment horizontal="left" vertical="center" shrinkToFit="1"/>
    </xf>
    <xf numFmtId="0" fontId="7" fillId="0" borderId="22" xfId="3" applyFont="1" applyBorder="1" applyAlignment="1">
      <alignment horizontal="left" vertical="center" shrinkToFit="1"/>
    </xf>
    <xf numFmtId="0" fontId="5" fillId="0" borderId="17" xfId="3" applyFont="1" applyBorder="1" applyAlignment="1">
      <alignment vertical="center" shrinkToFit="1"/>
    </xf>
    <xf numFmtId="0" fontId="11" fillId="0" borderId="6" xfId="0" applyFont="1" applyBorder="1">
      <alignment vertical="center"/>
    </xf>
    <xf numFmtId="179" fontId="5" fillId="0" borderId="27" xfId="2" applyNumberFormat="1" applyFont="1" applyBorder="1">
      <alignment vertical="center"/>
    </xf>
    <xf numFmtId="0" fontId="13" fillId="0" borderId="6" xfId="0" applyFont="1" applyBorder="1">
      <alignment vertical="center"/>
    </xf>
    <xf numFmtId="0" fontId="12" fillId="0" borderId="22" xfId="0" applyFont="1" applyBorder="1" applyAlignment="1">
      <alignment horizontal="left" vertical="center"/>
    </xf>
    <xf numFmtId="41" fontId="12" fillId="0" borderId="6" xfId="0" applyNumberFormat="1" applyFont="1" applyBorder="1">
      <alignment vertical="center"/>
    </xf>
    <xf numFmtId="0" fontId="5" fillId="0" borderId="23" xfId="3" applyFont="1" applyBorder="1" applyAlignment="1">
      <alignment horizontal="left" vertical="center"/>
    </xf>
    <xf numFmtId="0" fontId="5" fillId="0" borderId="23" xfId="3" applyFont="1" applyFill="1" applyBorder="1" applyAlignment="1">
      <alignment horizontal="left" vertical="center" shrinkToFit="1"/>
    </xf>
    <xf numFmtId="0" fontId="7" fillId="0" borderId="28" xfId="3" applyFont="1" applyBorder="1" applyAlignment="1">
      <alignment horizontal="center" vertical="center"/>
    </xf>
    <xf numFmtId="0" fontId="5" fillId="0" borderId="22" xfId="3" applyFont="1" applyBorder="1" applyAlignment="1">
      <alignment horizontal="left" vertical="center" shrinkToFit="1"/>
    </xf>
    <xf numFmtId="41" fontId="5" fillId="0" borderId="34" xfId="2" applyFont="1" applyBorder="1">
      <alignment vertical="center"/>
    </xf>
    <xf numFmtId="41" fontId="5" fillId="0" borderId="11" xfId="3" applyNumberFormat="1" applyFont="1" applyBorder="1">
      <alignment vertical="center"/>
    </xf>
    <xf numFmtId="41" fontId="5" fillId="0" borderId="12" xfId="3" applyNumberFormat="1" applyFont="1" applyBorder="1">
      <alignment vertical="center"/>
    </xf>
    <xf numFmtId="41" fontId="7" fillId="0" borderId="33" xfId="3" applyNumberFormat="1" applyFont="1" applyBorder="1">
      <alignment vertical="center"/>
    </xf>
    <xf numFmtId="41" fontId="5" fillId="0" borderId="35" xfId="2" applyFont="1" applyBorder="1">
      <alignment vertical="center"/>
    </xf>
    <xf numFmtId="0" fontId="13" fillId="0" borderId="0" xfId="0" applyFont="1">
      <alignment vertical="center"/>
    </xf>
    <xf numFmtId="0" fontId="3" fillId="0" borderId="0" xfId="3" applyFont="1" applyBorder="1" applyAlignment="1">
      <alignment horizontal="left" vertical="center"/>
    </xf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right" vertical="center"/>
    </xf>
    <xf numFmtId="0" fontId="2" fillId="0" borderId="0" xfId="3" applyFont="1" applyBorder="1" applyAlignment="1">
      <alignment vertical="center"/>
    </xf>
    <xf numFmtId="0" fontId="3" fillId="0" borderId="1" xfId="3" applyFont="1" applyBorder="1" applyAlignment="1">
      <alignment vertical="center"/>
    </xf>
    <xf numFmtId="0" fontId="3" fillId="0" borderId="1" xfId="3" applyFont="1" applyBorder="1" applyAlignment="1">
      <alignment horizontal="right" vertical="center"/>
    </xf>
    <xf numFmtId="41" fontId="12" fillId="0" borderId="8" xfId="0" applyNumberFormat="1" applyFont="1" applyBorder="1">
      <alignment vertical="center"/>
    </xf>
    <xf numFmtId="41" fontId="12" fillId="0" borderId="25" xfId="0" applyNumberFormat="1" applyFont="1" applyBorder="1">
      <alignment vertical="center"/>
    </xf>
    <xf numFmtId="41" fontId="7" fillId="0" borderId="8" xfId="2" applyFont="1" applyBorder="1" applyAlignment="1">
      <alignment vertical="center"/>
    </xf>
    <xf numFmtId="41" fontId="5" fillId="0" borderId="8" xfId="2" applyFont="1" applyBorder="1" applyAlignment="1">
      <alignment vertical="center"/>
    </xf>
    <xf numFmtId="41" fontId="5" fillId="0" borderId="11" xfId="2" applyFont="1" applyBorder="1" applyAlignment="1">
      <alignment vertical="center"/>
    </xf>
    <xf numFmtId="41" fontId="12" fillId="0" borderId="3" xfId="0" applyNumberFormat="1" applyFont="1" applyBorder="1">
      <alignment vertical="center"/>
    </xf>
    <xf numFmtId="0" fontId="7" fillId="2" borderId="7" xfId="2" applyNumberFormat="1" applyFont="1" applyFill="1" applyBorder="1" applyAlignment="1">
      <alignment horizontal="center" vertical="center"/>
    </xf>
    <xf numFmtId="0" fontId="7" fillId="0" borderId="18" xfId="3" applyFont="1" applyFill="1" applyBorder="1" applyAlignment="1">
      <alignment horizontal="left" vertical="center" shrinkToFit="1"/>
    </xf>
    <xf numFmtId="0" fontId="11" fillId="0" borderId="18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23" xfId="0" applyFont="1" applyBorder="1">
      <alignment vertical="center"/>
    </xf>
    <xf numFmtId="0" fontId="13" fillId="0" borderId="6" xfId="0" applyFont="1" applyBorder="1" applyAlignment="1">
      <alignment vertical="center" shrinkToFit="1"/>
    </xf>
    <xf numFmtId="0" fontId="13" fillId="0" borderId="7" xfId="0" applyFont="1" applyBorder="1">
      <alignment vertical="center"/>
    </xf>
    <xf numFmtId="41" fontId="11" fillId="0" borderId="6" xfId="1" applyFont="1" applyBorder="1">
      <alignment vertical="center"/>
    </xf>
    <xf numFmtId="41" fontId="12" fillId="0" borderId="6" xfId="1" applyFont="1" applyBorder="1">
      <alignment vertical="center"/>
    </xf>
    <xf numFmtId="0" fontId="13" fillId="0" borderId="5" xfId="0" applyFont="1" applyBorder="1">
      <alignment vertical="center"/>
    </xf>
    <xf numFmtId="0" fontId="14" fillId="0" borderId="8" xfId="3" applyFont="1" applyBorder="1" applyAlignment="1">
      <alignment horizontal="center" vertical="center" shrinkToFit="1"/>
    </xf>
    <xf numFmtId="41" fontId="12" fillId="0" borderId="6" xfId="5" applyNumberFormat="1" applyFont="1" applyBorder="1">
      <alignment vertical="center"/>
    </xf>
    <xf numFmtId="41" fontId="12" fillId="0" borderId="8" xfId="5" applyNumberFormat="1" applyFont="1" applyBorder="1">
      <alignment vertical="center"/>
    </xf>
    <xf numFmtId="41" fontId="12" fillId="0" borderId="25" xfId="5" applyNumberFormat="1" applyFont="1" applyBorder="1">
      <alignment vertical="center"/>
    </xf>
    <xf numFmtId="179" fontId="5" fillId="0" borderId="29" xfId="2" applyNumberFormat="1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19" xfId="3" applyFont="1" applyBorder="1" applyAlignment="1">
      <alignment horizontal="center" vertical="center"/>
    </xf>
    <xf numFmtId="0" fontId="5" fillId="0" borderId="27" xfId="3" applyFont="1" applyBorder="1" applyAlignment="1">
      <alignment horizontal="center" vertical="center"/>
    </xf>
    <xf numFmtId="0" fontId="7" fillId="0" borderId="14" xfId="3" applyFont="1" applyBorder="1" applyAlignment="1">
      <alignment horizontal="center" vertical="center" wrapText="1"/>
    </xf>
    <xf numFmtId="0" fontId="7" fillId="0" borderId="24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6" fillId="0" borderId="0" xfId="3" applyFont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37" xfId="3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7" fillId="0" borderId="30" xfId="3" applyFont="1" applyBorder="1" applyAlignment="1">
      <alignment horizontal="left" vertical="center"/>
    </xf>
    <xf numFmtId="0" fontId="7" fillId="0" borderId="13" xfId="3" applyFont="1" applyBorder="1" applyAlignment="1">
      <alignment horizontal="left" vertical="center"/>
    </xf>
    <xf numFmtId="0" fontId="7" fillId="0" borderId="31" xfId="3" applyFont="1" applyBorder="1" applyAlignment="1">
      <alignment horizontal="left" vertical="center"/>
    </xf>
    <xf numFmtId="0" fontId="5" fillId="0" borderId="17" xfId="3" applyFont="1" applyBorder="1" applyAlignment="1">
      <alignment horizontal="center" vertical="center" wrapText="1"/>
    </xf>
    <xf numFmtId="0" fontId="5" fillId="0" borderId="29" xfId="3" applyFont="1" applyBorder="1" applyAlignment="1">
      <alignment horizontal="center" vertical="center" wrapText="1"/>
    </xf>
    <xf numFmtId="0" fontId="7" fillId="0" borderId="36" xfId="3" applyFont="1" applyBorder="1" applyAlignment="1">
      <alignment horizontal="center" vertical="center" wrapText="1"/>
    </xf>
    <xf numFmtId="16" fontId="5" fillId="0" borderId="17" xfId="3" applyNumberFormat="1" applyFont="1" applyBorder="1" applyAlignment="1">
      <alignment horizontal="center" vertical="center"/>
    </xf>
    <xf numFmtId="16" fontId="5" fillId="0" borderId="19" xfId="3" applyNumberFormat="1" applyFont="1" applyBorder="1" applyAlignment="1">
      <alignment horizontal="center" vertical="center"/>
    </xf>
    <xf numFmtId="16" fontId="5" fillId="0" borderId="27" xfId="3" applyNumberFormat="1" applyFont="1" applyBorder="1" applyAlignment="1">
      <alignment horizontal="center" vertical="center"/>
    </xf>
    <xf numFmtId="0" fontId="7" fillId="0" borderId="32" xfId="3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  <xf numFmtId="0" fontId="7" fillId="0" borderId="26" xfId="3" applyFont="1" applyFill="1" applyBorder="1" applyAlignment="1">
      <alignment horizontal="center" vertical="center"/>
    </xf>
    <xf numFmtId="0" fontId="5" fillId="0" borderId="17" xfId="3" applyFont="1" applyFill="1" applyBorder="1" applyAlignment="1">
      <alignment horizontal="center" vertical="center"/>
    </xf>
    <xf numFmtId="0" fontId="5" fillId="0" borderId="19" xfId="3" applyFont="1" applyFill="1" applyBorder="1" applyAlignment="1">
      <alignment horizontal="center" vertical="center"/>
    </xf>
    <xf numFmtId="0" fontId="5" fillId="0" borderId="27" xfId="3" applyFont="1" applyFill="1" applyBorder="1" applyAlignment="1">
      <alignment horizontal="center" vertical="center"/>
    </xf>
    <xf numFmtId="16" fontId="7" fillId="0" borderId="32" xfId="3" applyNumberFormat="1" applyFont="1" applyBorder="1" applyAlignment="1">
      <alignment horizontal="center" vertical="center" wrapText="1"/>
    </xf>
    <xf numFmtId="16" fontId="7" fillId="0" borderId="24" xfId="3" applyNumberFormat="1" applyFont="1" applyBorder="1" applyAlignment="1">
      <alignment horizontal="center" vertical="center" wrapText="1"/>
    </xf>
    <xf numFmtId="16" fontId="7" fillId="0" borderId="26" xfId="3" applyNumberFormat="1" applyFont="1" applyBorder="1" applyAlignment="1">
      <alignment horizontal="center" vertical="center" wrapText="1"/>
    </xf>
    <xf numFmtId="0" fontId="5" fillId="0" borderId="17" xfId="3" applyFont="1" applyBorder="1" applyAlignment="1">
      <alignment horizontal="center" vertical="center" shrinkToFit="1"/>
    </xf>
    <xf numFmtId="0" fontId="5" fillId="0" borderId="19" xfId="3" applyFont="1" applyBorder="1" applyAlignment="1">
      <alignment horizontal="center" vertical="center" shrinkToFit="1"/>
    </xf>
    <xf numFmtId="0" fontId="5" fillId="0" borderId="27" xfId="3" applyFont="1" applyBorder="1" applyAlignment="1">
      <alignment horizontal="center" vertical="center" shrinkToFit="1"/>
    </xf>
    <xf numFmtId="0" fontId="7" fillId="0" borderId="0" xfId="3" applyFont="1" applyFill="1" applyBorder="1" applyAlignment="1">
      <alignment horizontal="left" vertical="center"/>
    </xf>
    <xf numFmtId="0" fontId="5" fillId="0" borderId="19" xfId="3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wrapText="1" shrinkToFit="1"/>
    </xf>
    <xf numFmtId="0" fontId="7" fillId="0" borderId="24" xfId="3" applyFont="1" applyBorder="1" applyAlignment="1">
      <alignment horizontal="center" vertical="center" wrapText="1" shrinkToFit="1"/>
    </xf>
    <xf numFmtId="0" fontId="7" fillId="0" borderId="26" xfId="3" applyFont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7" fillId="0" borderId="14" xfId="3" applyFont="1" applyBorder="1" applyAlignment="1">
      <alignment horizontal="center" vertical="center" shrinkToFit="1"/>
    </xf>
    <xf numFmtId="0" fontId="7" fillId="0" borderId="24" xfId="3" applyFont="1" applyBorder="1" applyAlignment="1">
      <alignment horizontal="center" vertical="center" shrinkToFit="1"/>
    </xf>
    <xf numFmtId="0" fontId="7" fillId="0" borderId="26" xfId="3" applyFont="1" applyBorder="1" applyAlignment="1">
      <alignment horizontal="center" vertical="center" shrinkToFit="1"/>
    </xf>
    <xf numFmtId="0" fontId="7" fillId="0" borderId="14" xfId="3" applyFont="1" applyBorder="1" applyAlignment="1">
      <alignment horizontal="center" vertical="center"/>
    </xf>
    <xf numFmtId="0" fontId="7" fillId="0" borderId="24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</cellXfs>
  <cellStyles count="6">
    <cellStyle name="쉼표 [0]" xfId="1" builtinId="6"/>
    <cellStyle name="쉼표 [0] 2" xfId="2"/>
    <cellStyle name="표준" xfId="0" builtinId="0"/>
    <cellStyle name="표준 2" xfId="3"/>
    <cellStyle name="표준 3" xfId="4"/>
    <cellStyle name="표준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workbookViewId="0">
      <selection activeCell="E3" sqref="E3"/>
    </sheetView>
  </sheetViews>
  <sheetFormatPr defaultRowHeight="13.5" x14ac:dyDescent="0.25"/>
  <cols>
    <col min="1" max="1" width="5.625" style="71" customWidth="1"/>
    <col min="2" max="2" width="6.25" style="71" customWidth="1"/>
    <col min="3" max="3" width="12.5" style="71" customWidth="1"/>
    <col min="4" max="4" width="13.5" style="71" customWidth="1"/>
    <col min="5" max="5" width="13.375" style="71" customWidth="1"/>
    <col min="6" max="6" width="11.125" style="71" customWidth="1"/>
    <col min="7" max="7" width="3.75" style="71" customWidth="1"/>
    <col min="8" max="8" width="5.625" style="71" customWidth="1"/>
    <col min="9" max="9" width="5.875" style="71" customWidth="1"/>
    <col min="10" max="10" width="12.625" style="71" customWidth="1"/>
    <col min="11" max="12" width="13" style="71" customWidth="1"/>
    <col min="13" max="13" width="11.25" style="71" customWidth="1"/>
    <col min="14" max="14" width="3.5" style="71" customWidth="1"/>
    <col min="15" max="16384" width="9" style="71"/>
  </cols>
  <sheetData>
    <row r="1" spans="1:14" ht="12" customHeight="1" x14ac:dyDescent="0.25">
      <c r="A1" s="71" t="s">
        <v>61</v>
      </c>
    </row>
    <row r="2" spans="1:14" ht="15" customHeight="1" x14ac:dyDescent="0.25">
      <c r="A2" s="107" t="s">
        <v>26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2.75" customHeight="1" x14ac:dyDescent="0.25">
      <c r="A3" s="72" t="s">
        <v>27</v>
      </c>
      <c r="B3" s="73"/>
      <c r="C3" s="73"/>
      <c r="D3" s="73"/>
      <c r="E3" s="73"/>
      <c r="F3" s="73"/>
      <c r="G3" s="73"/>
      <c r="H3" s="73"/>
      <c r="I3" s="73"/>
      <c r="J3" s="73"/>
      <c r="M3" s="74" t="s">
        <v>56</v>
      </c>
      <c r="N3" s="75"/>
    </row>
    <row r="4" spans="1:14" ht="13.5" customHeight="1" thickBot="1" x14ac:dyDescent="0.3"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7" t="s">
        <v>28</v>
      </c>
      <c r="N4" s="76"/>
    </row>
    <row r="5" spans="1:14" ht="15.4" customHeight="1" x14ac:dyDescent="0.25">
      <c r="A5" s="108" t="s">
        <v>0</v>
      </c>
      <c r="B5" s="109"/>
      <c r="C5" s="109"/>
      <c r="D5" s="109"/>
      <c r="E5" s="110"/>
      <c r="F5" s="110"/>
      <c r="G5" s="111"/>
      <c r="H5" s="112" t="s">
        <v>29</v>
      </c>
      <c r="I5" s="109"/>
      <c r="J5" s="109"/>
      <c r="K5" s="109"/>
      <c r="L5" s="110"/>
      <c r="M5" s="110"/>
      <c r="N5" s="111"/>
    </row>
    <row r="6" spans="1:14" ht="15.4" customHeight="1" x14ac:dyDescent="0.25">
      <c r="A6" s="1" t="s">
        <v>1</v>
      </c>
      <c r="B6" s="25" t="s">
        <v>2</v>
      </c>
      <c r="C6" s="25" t="s">
        <v>3</v>
      </c>
      <c r="D6" s="26" t="s">
        <v>59</v>
      </c>
      <c r="E6" s="26" t="s">
        <v>60</v>
      </c>
      <c r="F6" s="26" t="s">
        <v>30</v>
      </c>
      <c r="G6" s="2" t="s">
        <v>4</v>
      </c>
      <c r="H6" s="3" t="s">
        <v>1</v>
      </c>
      <c r="I6" s="25" t="s">
        <v>2</v>
      </c>
      <c r="J6" s="34" t="s">
        <v>3</v>
      </c>
      <c r="K6" s="26" t="s">
        <v>59</v>
      </c>
      <c r="L6" s="26" t="s">
        <v>60</v>
      </c>
      <c r="M6" s="30" t="s">
        <v>30</v>
      </c>
      <c r="N6" s="84" t="s">
        <v>4</v>
      </c>
    </row>
    <row r="7" spans="1:14" ht="14.45" customHeight="1" thickBot="1" x14ac:dyDescent="0.3">
      <c r="A7" s="113" t="s">
        <v>5</v>
      </c>
      <c r="B7" s="114"/>
      <c r="C7" s="115"/>
      <c r="D7" s="4">
        <f>D8+D12+D16+D19</f>
        <v>2042699000</v>
      </c>
      <c r="E7" s="4">
        <f>E8+E12+E16+E19</f>
        <v>2030412736</v>
      </c>
      <c r="F7" s="35">
        <f>F8+F16+F12+F19</f>
        <v>-12286264</v>
      </c>
      <c r="G7" s="36"/>
      <c r="H7" s="114" t="s">
        <v>5</v>
      </c>
      <c r="I7" s="114"/>
      <c r="J7" s="114"/>
      <c r="K7" s="4">
        <f>K8+K24+K31+K34+K38</f>
        <v>2042699000</v>
      </c>
      <c r="L7" s="4">
        <f>L8+L24+L31+L34+L38</f>
        <v>2030412736</v>
      </c>
      <c r="M7" s="35">
        <f>M8+M24+M31+M34+M38</f>
        <v>-12286264</v>
      </c>
      <c r="N7" s="19"/>
    </row>
    <row r="8" spans="1:14" ht="14.45" customHeight="1" x14ac:dyDescent="0.25">
      <c r="A8" s="122" t="s">
        <v>6</v>
      </c>
      <c r="B8" s="37" t="s">
        <v>7</v>
      </c>
      <c r="C8" s="38"/>
      <c r="D8" s="83">
        <f>D9</f>
        <v>125093434</v>
      </c>
      <c r="E8" s="83">
        <f>E9</f>
        <v>125093434</v>
      </c>
      <c r="F8" s="39">
        <f>E8-D8</f>
        <v>0</v>
      </c>
      <c r="G8" s="40"/>
      <c r="H8" s="128" t="s">
        <v>8</v>
      </c>
      <c r="I8" s="134" t="s">
        <v>7</v>
      </c>
      <c r="J8" s="134"/>
      <c r="K8" s="20">
        <f>K9+K15+K17</f>
        <v>1637816583</v>
      </c>
      <c r="L8" s="20">
        <f>L9+L15+L17</f>
        <v>1637555898</v>
      </c>
      <c r="M8" s="39">
        <f>L8-K8</f>
        <v>-260685</v>
      </c>
      <c r="N8" s="21"/>
    </row>
    <row r="9" spans="1:14" ht="14.45" customHeight="1" x14ac:dyDescent="0.25">
      <c r="A9" s="123"/>
      <c r="B9" s="125" t="s">
        <v>6</v>
      </c>
      <c r="C9" s="85" t="s">
        <v>49</v>
      </c>
      <c r="D9" s="27">
        <f>D10+D11</f>
        <v>125093434</v>
      </c>
      <c r="E9" s="27">
        <f>E10+E11</f>
        <v>125093434</v>
      </c>
      <c r="F9" s="41">
        <f>E9-D9</f>
        <v>0</v>
      </c>
      <c r="G9" s="42"/>
      <c r="H9" s="129"/>
      <c r="I9" s="119" t="s">
        <v>31</v>
      </c>
      <c r="J9" s="43" t="s">
        <v>7</v>
      </c>
      <c r="K9" s="31">
        <f>SUM(K10:K14)</f>
        <v>1620710453</v>
      </c>
      <c r="L9" s="31">
        <f>SUM(L10:L14)</f>
        <v>1620410453</v>
      </c>
      <c r="M9" s="39">
        <f t="shared" ref="M9:M40" si="0">L9-K9</f>
        <v>-300000</v>
      </c>
      <c r="N9" s="22"/>
    </row>
    <row r="10" spans="1:14" ht="14.45" customHeight="1" x14ac:dyDescent="0.25">
      <c r="A10" s="123"/>
      <c r="B10" s="126"/>
      <c r="C10" s="6" t="s">
        <v>62</v>
      </c>
      <c r="D10" s="27">
        <v>121436140</v>
      </c>
      <c r="E10" s="27">
        <v>121436140</v>
      </c>
      <c r="F10" s="41">
        <f t="shared" ref="F10:F11" si="1">E10-D10</f>
        <v>0</v>
      </c>
      <c r="G10" s="42"/>
      <c r="H10" s="129"/>
      <c r="I10" s="120"/>
      <c r="J10" s="45" t="s">
        <v>9</v>
      </c>
      <c r="K10" s="28">
        <v>1366588230</v>
      </c>
      <c r="L10" s="28">
        <v>1366588230</v>
      </c>
      <c r="M10" s="58">
        <f t="shared" si="0"/>
        <v>0</v>
      </c>
      <c r="N10" s="22"/>
    </row>
    <row r="11" spans="1:14" ht="14.45" customHeight="1" x14ac:dyDescent="0.25">
      <c r="A11" s="124"/>
      <c r="B11" s="127"/>
      <c r="C11" s="6" t="s">
        <v>57</v>
      </c>
      <c r="D11" s="27">
        <v>3657294</v>
      </c>
      <c r="E11" s="27">
        <v>3657294</v>
      </c>
      <c r="F11" s="41">
        <f t="shared" si="1"/>
        <v>0</v>
      </c>
      <c r="G11" s="42"/>
      <c r="H11" s="129"/>
      <c r="I11" s="120"/>
      <c r="J11" s="45" t="s">
        <v>50</v>
      </c>
      <c r="K11" s="28">
        <v>1750000</v>
      </c>
      <c r="L11" s="28">
        <v>1750000</v>
      </c>
      <c r="M11" s="58">
        <f t="shared" si="0"/>
        <v>0</v>
      </c>
      <c r="N11" s="22"/>
    </row>
    <row r="12" spans="1:14" ht="14.45" customHeight="1" x14ac:dyDescent="0.25">
      <c r="A12" s="136" t="s">
        <v>47</v>
      </c>
      <c r="B12" s="46" t="s">
        <v>7</v>
      </c>
      <c r="C12" s="38"/>
      <c r="D12" s="61">
        <f>D13</f>
        <v>1778107440</v>
      </c>
      <c r="E12" s="61">
        <f>E13</f>
        <v>1781717880</v>
      </c>
      <c r="F12" s="44">
        <f>E12-D12</f>
        <v>3610440</v>
      </c>
      <c r="G12" s="42"/>
      <c r="H12" s="129"/>
      <c r="I12" s="120"/>
      <c r="J12" s="47" t="s">
        <v>10</v>
      </c>
      <c r="K12" s="28">
        <v>109377130</v>
      </c>
      <c r="L12" s="28">
        <v>109377130</v>
      </c>
      <c r="M12" s="58">
        <f t="shared" si="0"/>
        <v>0</v>
      </c>
      <c r="N12" s="23"/>
    </row>
    <row r="13" spans="1:14" ht="14.45" customHeight="1" x14ac:dyDescent="0.25">
      <c r="A13" s="137"/>
      <c r="B13" s="131" t="s">
        <v>32</v>
      </c>
      <c r="C13" s="85" t="s">
        <v>49</v>
      </c>
      <c r="D13" s="27">
        <f>D14+D15</f>
        <v>1778107440</v>
      </c>
      <c r="E13" s="27">
        <f>E14+E15</f>
        <v>1781717880</v>
      </c>
      <c r="F13" s="41">
        <f t="shared" ref="F13:F15" si="2">E13-D13</f>
        <v>3610440</v>
      </c>
      <c r="G13" s="42"/>
      <c r="H13" s="129"/>
      <c r="I13" s="120"/>
      <c r="J13" s="47" t="s">
        <v>11</v>
      </c>
      <c r="K13" s="32">
        <v>109050393</v>
      </c>
      <c r="L13" s="32">
        <v>109050393</v>
      </c>
      <c r="M13" s="58">
        <f t="shared" si="0"/>
        <v>0</v>
      </c>
      <c r="N13" s="23"/>
    </row>
    <row r="14" spans="1:14" ht="14.45" customHeight="1" x14ac:dyDescent="0.25">
      <c r="A14" s="137"/>
      <c r="B14" s="132"/>
      <c r="C14" s="94" t="s">
        <v>33</v>
      </c>
      <c r="D14" s="5">
        <v>1765989440</v>
      </c>
      <c r="E14" s="5">
        <v>1769599880</v>
      </c>
      <c r="F14" s="41">
        <f t="shared" si="2"/>
        <v>3610440</v>
      </c>
      <c r="G14" s="42"/>
      <c r="H14" s="129"/>
      <c r="I14" s="121"/>
      <c r="J14" s="45" t="s">
        <v>12</v>
      </c>
      <c r="K14" s="28">
        <v>33944700</v>
      </c>
      <c r="L14" s="28">
        <v>33644700</v>
      </c>
      <c r="M14" s="58">
        <f t="shared" si="0"/>
        <v>-300000</v>
      </c>
      <c r="N14" s="23"/>
    </row>
    <row r="15" spans="1:14" ht="14.45" customHeight="1" x14ac:dyDescent="0.25">
      <c r="A15" s="138"/>
      <c r="B15" s="133"/>
      <c r="C15" s="49" t="s">
        <v>34</v>
      </c>
      <c r="D15" s="50">
        <v>12118000</v>
      </c>
      <c r="E15" s="50">
        <v>12118000</v>
      </c>
      <c r="F15" s="41">
        <f t="shared" si="2"/>
        <v>0</v>
      </c>
      <c r="G15" s="48"/>
      <c r="H15" s="129"/>
      <c r="I15" s="116" t="s">
        <v>35</v>
      </c>
      <c r="J15" s="60" t="s">
        <v>7</v>
      </c>
      <c r="K15" s="33">
        <f>K16</f>
        <v>2082340</v>
      </c>
      <c r="L15" s="33">
        <f>L16</f>
        <v>2395990</v>
      </c>
      <c r="M15" s="39">
        <f t="shared" si="0"/>
        <v>313650</v>
      </c>
      <c r="N15" s="23"/>
    </row>
    <row r="16" spans="1:14" ht="14.45" customHeight="1" x14ac:dyDescent="0.25">
      <c r="A16" s="139" t="s">
        <v>51</v>
      </c>
      <c r="B16" s="88" t="s">
        <v>52</v>
      </c>
      <c r="C16" s="86"/>
      <c r="D16" s="92">
        <f>D17</f>
        <v>31098480</v>
      </c>
      <c r="E16" s="92">
        <f>E17</f>
        <v>31098480</v>
      </c>
      <c r="F16" s="51">
        <f t="shared" ref="F16:F18" si="3">E16-D16</f>
        <v>0</v>
      </c>
      <c r="G16" s="52"/>
      <c r="H16" s="129"/>
      <c r="I16" s="135"/>
      <c r="J16" s="54" t="s">
        <v>13</v>
      </c>
      <c r="K16" s="28">
        <v>2082340</v>
      </c>
      <c r="L16" s="28">
        <v>2395990</v>
      </c>
      <c r="M16" s="58">
        <f t="shared" si="0"/>
        <v>313650</v>
      </c>
      <c r="N16" s="23"/>
    </row>
    <row r="17" spans="1:14" ht="14.45" customHeight="1" x14ac:dyDescent="0.25">
      <c r="A17" s="140"/>
      <c r="B17" s="142" t="s">
        <v>51</v>
      </c>
      <c r="C17" s="87" t="s">
        <v>52</v>
      </c>
      <c r="D17" s="91">
        <f>D18</f>
        <v>31098480</v>
      </c>
      <c r="E17" s="91">
        <f>E18</f>
        <v>31098480</v>
      </c>
      <c r="F17" s="51">
        <f t="shared" si="3"/>
        <v>0</v>
      </c>
      <c r="G17" s="53"/>
      <c r="H17" s="129"/>
      <c r="I17" s="101" t="s">
        <v>14</v>
      </c>
      <c r="J17" s="55" t="s">
        <v>7</v>
      </c>
      <c r="K17" s="33">
        <f>SUM(K18:K23)</f>
        <v>15023790</v>
      </c>
      <c r="L17" s="33">
        <f>SUM(L18:L23)</f>
        <v>14749455</v>
      </c>
      <c r="M17" s="39">
        <f t="shared" si="0"/>
        <v>-274335</v>
      </c>
      <c r="N17" s="23"/>
    </row>
    <row r="18" spans="1:14" ht="14.45" customHeight="1" x14ac:dyDescent="0.25">
      <c r="A18" s="141"/>
      <c r="B18" s="143"/>
      <c r="C18" s="89" t="s">
        <v>53</v>
      </c>
      <c r="D18" s="91">
        <v>31098480</v>
      </c>
      <c r="E18" s="91">
        <v>31098480</v>
      </c>
      <c r="F18" s="51">
        <f t="shared" si="3"/>
        <v>0</v>
      </c>
      <c r="G18" s="52"/>
      <c r="H18" s="129"/>
      <c r="I18" s="102"/>
      <c r="J18" s="54" t="s">
        <v>15</v>
      </c>
      <c r="K18" s="28">
        <v>56400</v>
      </c>
      <c r="L18" s="28">
        <v>56400</v>
      </c>
      <c r="M18" s="58">
        <f t="shared" si="0"/>
        <v>0</v>
      </c>
      <c r="N18" s="23"/>
    </row>
    <row r="19" spans="1:14" ht="14.45" customHeight="1" x14ac:dyDescent="0.25">
      <c r="A19" s="144" t="s">
        <v>43</v>
      </c>
      <c r="B19" s="37" t="s">
        <v>7</v>
      </c>
      <c r="C19" s="38"/>
      <c r="D19" s="61">
        <f>D20</f>
        <v>108399646</v>
      </c>
      <c r="E19" s="61">
        <f>E20</f>
        <v>92502942</v>
      </c>
      <c r="F19" s="39">
        <f t="shared" ref="F19:F24" si="4">E19-D19</f>
        <v>-15896704</v>
      </c>
      <c r="G19" s="11"/>
      <c r="H19" s="129"/>
      <c r="I19" s="102"/>
      <c r="J19" s="54" t="s">
        <v>16</v>
      </c>
      <c r="K19" s="28">
        <v>3000000</v>
      </c>
      <c r="L19" s="28">
        <v>2812725</v>
      </c>
      <c r="M19" s="58">
        <f t="shared" si="0"/>
        <v>-187275</v>
      </c>
      <c r="N19" s="23"/>
    </row>
    <row r="20" spans="1:14" ht="14.45" customHeight="1" x14ac:dyDescent="0.25">
      <c r="A20" s="145"/>
      <c r="B20" s="131" t="s">
        <v>36</v>
      </c>
      <c r="C20" s="85" t="s">
        <v>49</v>
      </c>
      <c r="D20" s="27">
        <f>D21+D22+D23+D24</f>
        <v>108399646</v>
      </c>
      <c r="E20" s="27">
        <f>E21+E22+E23+E24</f>
        <v>92502942</v>
      </c>
      <c r="F20" s="41">
        <f t="shared" si="4"/>
        <v>-15896704</v>
      </c>
      <c r="G20" s="11"/>
      <c r="H20" s="129"/>
      <c r="I20" s="102"/>
      <c r="J20" s="54" t="s">
        <v>17</v>
      </c>
      <c r="K20" s="28">
        <v>7000000</v>
      </c>
      <c r="L20" s="28">
        <v>6773650</v>
      </c>
      <c r="M20" s="58">
        <f t="shared" si="0"/>
        <v>-226350</v>
      </c>
      <c r="N20" s="23"/>
    </row>
    <row r="21" spans="1:14" ht="14.45" customHeight="1" x14ac:dyDescent="0.25">
      <c r="A21" s="145"/>
      <c r="B21" s="132"/>
      <c r="C21" s="56" t="s">
        <v>48</v>
      </c>
      <c r="D21" s="27">
        <v>107097900</v>
      </c>
      <c r="E21" s="27">
        <v>91097900</v>
      </c>
      <c r="F21" s="41">
        <f t="shared" si="4"/>
        <v>-16000000</v>
      </c>
      <c r="G21" s="11"/>
      <c r="H21" s="129"/>
      <c r="I21" s="102"/>
      <c r="J21" s="54" t="s">
        <v>18</v>
      </c>
      <c r="K21" s="28">
        <v>967390</v>
      </c>
      <c r="L21" s="28">
        <v>1097680</v>
      </c>
      <c r="M21" s="58">
        <f t="shared" si="0"/>
        <v>130290</v>
      </c>
      <c r="N21" s="23"/>
    </row>
    <row r="22" spans="1:14" ht="14.45" customHeight="1" x14ac:dyDescent="0.25">
      <c r="A22" s="145"/>
      <c r="B22" s="132"/>
      <c r="C22" s="56" t="s">
        <v>37</v>
      </c>
      <c r="D22" s="27">
        <v>144395</v>
      </c>
      <c r="E22" s="27">
        <v>187446</v>
      </c>
      <c r="F22" s="41">
        <f t="shared" si="4"/>
        <v>43051</v>
      </c>
      <c r="G22" s="11"/>
      <c r="H22" s="129"/>
      <c r="I22" s="102"/>
      <c r="J22" s="54" t="s">
        <v>38</v>
      </c>
      <c r="K22" s="28">
        <v>1000000</v>
      </c>
      <c r="L22" s="28">
        <v>849000</v>
      </c>
      <c r="M22" s="58">
        <f t="shared" ref="M22:M23" si="5">L22-K22</f>
        <v>-151000</v>
      </c>
      <c r="N22" s="23"/>
    </row>
    <row r="23" spans="1:14" ht="14.45" customHeight="1" x14ac:dyDescent="0.25">
      <c r="A23" s="145"/>
      <c r="B23" s="132"/>
      <c r="C23" s="89" t="s">
        <v>55</v>
      </c>
      <c r="D23" s="50">
        <v>19111</v>
      </c>
      <c r="E23" s="50">
        <v>55356</v>
      </c>
      <c r="F23" s="41">
        <f t="shared" si="4"/>
        <v>36245</v>
      </c>
      <c r="G23" s="11"/>
      <c r="H23" s="130"/>
      <c r="I23" s="103"/>
      <c r="J23" s="54" t="s">
        <v>45</v>
      </c>
      <c r="K23" s="28">
        <v>3000000</v>
      </c>
      <c r="L23" s="28">
        <v>3160000</v>
      </c>
      <c r="M23" s="58">
        <f t="shared" si="5"/>
        <v>160000</v>
      </c>
      <c r="N23" s="23"/>
    </row>
    <row r="24" spans="1:14" ht="14.45" customHeight="1" x14ac:dyDescent="0.25">
      <c r="A24" s="146"/>
      <c r="B24" s="133"/>
      <c r="C24" s="57" t="s">
        <v>25</v>
      </c>
      <c r="D24" s="50">
        <v>1138240</v>
      </c>
      <c r="E24" s="50">
        <v>1162240</v>
      </c>
      <c r="F24" s="41">
        <f t="shared" si="4"/>
        <v>24000</v>
      </c>
      <c r="G24" s="90"/>
      <c r="H24" s="147" t="s">
        <v>19</v>
      </c>
      <c r="I24" s="60" t="s">
        <v>7</v>
      </c>
      <c r="J24" s="60"/>
      <c r="K24" s="95">
        <f>K25+K27</f>
        <v>54435440</v>
      </c>
      <c r="L24" s="61">
        <f>L25+L27</f>
        <v>28897360</v>
      </c>
      <c r="M24" s="39">
        <f t="shared" si="0"/>
        <v>-25538080</v>
      </c>
      <c r="N24" s="23"/>
    </row>
    <row r="25" spans="1:14" ht="14.45" customHeight="1" x14ac:dyDescent="0.25">
      <c r="A25" s="93"/>
      <c r="B25" s="59"/>
      <c r="C25" s="59"/>
      <c r="D25" s="59"/>
      <c r="E25" s="59"/>
      <c r="F25" s="59"/>
      <c r="G25" s="90"/>
      <c r="H25" s="148"/>
      <c r="I25" s="99" t="s">
        <v>20</v>
      </c>
      <c r="J25" s="15" t="s">
        <v>7</v>
      </c>
      <c r="K25" s="96">
        <f>K26</f>
        <v>2600000</v>
      </c>
      <c r="L25" s="78">
        <f>L26</f>
        <v>2061920</v>
      </c>
      <c r="M25" s="39">
        <f t="shared" si="0"/>
        <v>-538080</v>
      </c>
      <c r="N25" s="23"/>
    </row>
    <row r="26" spans="1:14" ht="14.45" customHeight="1" x14ac:dyDescent="0.25">
      <c r="A26" s="13"/>
      <c r="B26" s="7"/>
      <c r="C26" s="8"/>
      <c r="D26" s="9"/>
      <c r="E26" s="28"/>
      <c r="F26" s="28"/>
      <c r="G26" s="10"/>
      <c r="H26" s="148"/>
      <c r="I26" s="100"/>
      <c r="J26" s="54" t="s">
        <v>44</v>
      </c>
      <c r="K26" s="9">
        <v>2600000</v>
      </c>
      <c r="L26" s="9">
        <v>2061920</v>
      </c>
      <c r="M26" s="58">
        <f t="shared" si="0"/>
        <v>-538080</v>
      </c>
      <c r="N26" s="23"/>
    </row>
    <row r="27" spans="1:14" ht="14.45" customHeight="1" x14ac:dyDescent="0.25">
      <c r="A27" s="13"/>
      <c r="B27" s="7"/>
      <c r="C27" s="89"/>
      <c r="D27" s="9"/>
      <c r="E27" s="28"/>
      <c r="F27" s="28"/>
      <c r="G27" s="10"/>
      <c r="H27" s="148"/>
      <c r="I27" s="101" t="s">
        <v>19</v>
      </c>
      <c r="J27" s="15" t="s">
        <v>7</v>
      </c>
      <c r="K27" s="97">
        <f>SUM(K28:K30)</f>
        <v>51835440</v>
      </c>
      <c r="L27" s="79">
        <f>SUM(L28:L30)</f>
        <v>26835440</v>
      </c>
      <c r="M27" s="39">
        <f t="shared" si="0"/>
        <v>-25000000</v>
      </c>
      <c r="N27" s="24"/>
    </row>
    <row r="28" spans="1:14" ht="14.45" customHeight="1" x14ac:dyDescent="0.25">
      <c r="A28" s="13"/>
      <c r="B28" s="7"/>
      <c r="C28" s="8"/>
      <c r="D28" s="9"/>
      <c r="E28" s="28"/>
      <c r="F28" s="28"/>
      <c r="G28" s="10"/>
      <c r="H28" s="148"/>
      <c r="I28" s="102"/>
      <c r="J28" s="63" t="s">
        <v>23</v>
      </c>
      <c r="K28" s="50">
        <v>5000000</v>
      </c>
      <c r="L28" s="50">
        <v>0</v>
      </c>
      <c r="M28" s="58">
        <f t="shared" si="0"/>
        <v>-5000000</v>
      </c>
      <c r="N28" s="24"/>
    </row>
    <row r="29" spans="1:14" ht="14.45" customHeight="1" x14ac:dyDescent="0.25">
      <c r="A29" s="13"/>
      <c r="B29" s="7"/>
      <c r="C29" s="8"/>
      <c r="D29" s="9"/>
      <c r="E29" s="28"/>
      <c r="F29" s="28"/>
      <c r="G29" s="10"/>
      <c r="H29" s="148"/>
      <c r="I29" s="102"/>
      <c r="J29" s="62" t="s">
        <v>42</v>
      </c>
      <c r="K29" s="9">
        <v>20000000</v>
      </c>
      <c r="L29" s="9">
        <v>0</v>
      </c>
      <c r="M29" s="58">
        <f t="shared" ref="M29:M30" si="6">L29-K29</f>
        <v>-20000000</v>
      </c>
      <c r="N29" s="24"/>
    </row>
    <row r="30" spans="1:14" ht="14.45" customHeight="1" x14ac:dyDescent="0.25">
      <c r="A30" s="13"/>
      <c r="B30" s="7"/>
      <c r="C30" s="8"/>
      <c r="D30" s="9"/>
      <c r="E30" s="28"/>
      <c r="F30" s="28"/>
      <c r="G30" s="10"/>
      <c r="H30" s="149"/>
      <c r="I30" s="103"/>
      <c r="J30" s="62" t="s">
        <v>54</v>
      </c>
      <c r="K30" s="9">
        <v>26835440</v>
      </c>
      <c r="L30" s="9">
        <v>26835440</v>
      </c>
      <c r="M30" s="58">
        <f t="shared" si="6"/>
        <v>0</v>
      </c>
      <c r="N30" s="24"/>
    </row>
    <row r="31" spans="1:14" ht="14.45" customHeight="1" x14ac:dyDescent="0.25">
      <c r="A31" s="13"/>
      <c r="B31" s="45"/>
      <c r="C31" s="47"/>
      <c r="D31" s="9"/>
      <c r="E31" s="28"/>
      <c r="F31" s="28"/>
      <c r="G31" s="10"/>
      <c r="H31" s="104" t="s">
        <v>39</v>
      </c>
      <c r="I31" s="60" t="s">
        <v>7</v>
      </c>
      <c r="J31" s="60"/>
      <c r="K31" s="97">
        <f>K32</f>
        <v>6000000</v>
      </c>
      <c r="L31" s="79">
        <f>L32</f>
        <v>4942000</v>
      </c>
      <c r="M31" s="39">
        <f t="shared" si="0"/>
        <v>-1058000</v>
      </c>
      <c r="N31" s="24"/>
    </row>
    <row r="32" spans="1:14" ht="14.45" customHeight="1" x14ac:dyDescent="0.25">
      <c r="A32" s="13"/>
      <c r="B32" s="7"/>
      <c r="C32" s="8"/>
      <c r="D32" s="14"/>
      <c r="E32" s="29"/>
      <c r="F32" s="29"/>
      <c r="G32" s="11"/>
      <c r="H32" s="105"/>
      <c r="I32" s="101" t="s">
        <v>21</v>
      </c>
      <c r="J32" s="12" t="s">
        <v>7</v>
      </c>
      <c r="K32" s="9">
        <f>K33</f>
        <v>6000000</v>
      </c>
      <c r="L32" s="9">
        <f>L33</f>
        <v>4942000</v>
      </c>
      <c r="M32" s="58">
        <f t="shared" si="0"/>
        <v>-1058000</v>
      </c>
      <c r="N32" s="24"/>
    </row>
    <row r="33" spans="1:14" ht="14.45" customHeight="1" x14ac:dyDescent="0.25">
      <c r="A33" s="13"/>
      <c r="B33" s="7"/>
      <c r="C33" s="8"/>
      <c r="D33" s="14"/>
      <c r="E33" s="29"/>
      <c r="F33" s="29"/>
      <c r="G33" s="11"/>
      <c r="H33" s="106"/>
      <c r="I33" s="103"/>
      <c r="J33" s="54" t="s">
        <v>22</v>
      </c>
      <c r="K33" s="9">
        <v>6000000</v>
      </c>
      <c r="L33" s="9">
        <v>4942000</v>
      </c>
      <c r="M33" s="58">
        <f t="shared" si="0"/>
        <v>-1058000</v>
      </c>
      <c r="N33" s="24"/>
    </row>
    <row r="34" spans="1:14" ht="14.45" customHeight="1" x14ac:dyDescent="0.25">
      <c r="A34" s="13"/>
      <c r="B34" s="7"/>
      <c r="C34" s="8"/>
      <c r="D34" s="14"/>
      <c r="E34" s="29"/>
      <c r="F34" s="29"/>
      <c r="G34" s="11"/>
      <c r="H34" s="104" t="s">
        <v>40</v>
      </c>
      <c r="I34" s="64" t="s">
        <v>24</v>
      </c>
      <c r="J34" s="65"/>
      <c r="K34" s="80">
        <f>K35</f>
        <v>9645309</v>
      </c>
      <c r="L34" s="80">
        <f>L35</f>
        <v>9681930</v>
      </c>
      <c r="M34" s="39">
        <f t="shared" si="0"/>
        <v>36621</v>
      </c>
      <c r="N34" s="24"/>
    </row>
    <row r="35" spans="1:14" ht="14.45" customHeight="1" x14ac:dyDescent="0.25">
      <c r="A35" s="13"/>
      <c r="B35" s="7"/>
      <c r="C35" s="8"/>
      <c r="D35" s="14"/>
      <c r="E35" s="29"/>
      <c r="F35" s="29"/>
      <c r="G35" s="11"/>
      <c r="H35" s="105"/>
      <c r="I35" s="101" t="s">
        <v>40</v>
      </c>
      <c r="J35" s="12" t="s">
        <v>24</v>
      </c>
      <c r="K35" s="81">
        <f>K36+K37</f>
        <v>9645309</v>
      </c>
      <c r="L35" s="81">
        <f>L36+L37</f>
        <v>9681930</v>
      </c>
      <c r="M35" s="58">
        <f t="shared" si="0"/>
        <v>36621</v>
      </c>
      <c r="N35" s="24"/>
    </row>
    <row r="36" spans="1:14" ht="14.45" customHeight="1" x14ac:dyDescent="0.25">
      <c r="A36" s="13"/>
      <c r="B36" s="7"/>
      <c r="C36" s="8"/>
      <c r="D36" s="14"/>
      <c r="E36" s="29"/>
      <c r="F36" s="29"/>
      <c r="G36" s="11"/>
      <c r="H36" s="105"/>
      <c r="I36" s="102"/>
      <c r="J36" s="54" t="s">
        <v>40</v>
      </c>
      <c r="K36" s="81">
        <v>1706240</v>
      </c>
      <c r="L36" s="81">
        <f>552000+1154240</f>
        <v>1706240</v>
      </c>
      <c r="M36" s="58">
        <f t="shared" si="0"/>
        <v>0</v>
      </c>
      <c r="N36" s="24"/>
    </row>
    <row r="37" spans="1:14" ht="14.45" customHeight="1" x14ac:dyDescent="0.25">
      <c r="A37" s="13"/>
      <c r="B37" s="45"/>
      <c r="C37" s="47"/>
      <c r="D37" s="14"/>
      <c r="E37" s="29"/>
      <c r="F37" s="29"/>
      <c r="G37" s="11"/>
      <c r="H37" s="106"/>
      <c r="I37" s="103"/>
      <c r="J37" s="45" t="s">
        <v>58</v>
      </c>
      <c r="K37" s="81">
        <v>7939069</v>
      </c>
      <c r="L37" s="81">
        <v>7975690</v>
      </c>
      <c r="M37" s="58">
        <f t="shared" si="0"/>
        <v>36621</v>
      </c>
      <c r="N37" s="24"/>
    </row>
    <row r="38" spans="1:14" ht="14.45" customHeight="1" x14ac:dyDescent="0.25">
      <c r="A38" s="13"/>
      <c r="B38" s="7"/>
      <c r="C38" s="8"/>
      <c r="D38" s="14"/>
      <c r="E38" s="29"/>
      <c r="F38" s="29"/>
      <c r="G38" s="11"/>
      <c r="H38" s="104" t="s">
        <v>46</v>
      </c>
      <c r="I38" s="60" t="s">
        <v>7</v>
      </c>
      <c r="J38" s="60"/>
      <c r="K38" s="96">
        <f>K39</f>
        <v>334801668</v>
      </c>
      <c r="L38" s="78">
        <f>L39</f>
        <v>349335548</v>
      </c>
      <c r="M38" s="39">
        <f t="shared" si="0"/>
        <v>14533880</v>
      </c>
      <c r="N38" s="24"/>
    </row>
    <row r="39" spans="1:14" ht="14.45" customHeight="1" x14ac:dyDescent="0.25">
      <c r="A39" s="13"/>
      <c r="B39" s="7"/>
      <c r="C39" s="8"/>
      <c r="D39" s="14"/>
      <c r="E39" s="29"/>
      <c r="F39" s="29"/>
      <c r="G39" s="11"/>
      <c r="H39" s="105"/>
      <c r="I39" s="116" t="s">
        <v>41</v>
      </c>
      <c r="J39" s="12" t="s">
        <v>7</v>
      </c>
      <c r="K39" s="9">
        <f>K40</f>
        <v>334801668</v>
      </c>
      <c r="L39" s="9">
        <f>L40</f>
        <v>349335548</v>
      </c>
      <c r="M39" s="58">
        <f t="shared" si="0"/>
        <v>14533880</v>
      </c>
      <c r="N39" s="66"/>
    </row>
    <row r="40" spans="1:14" ht="14.45" customHeight="1" thickBot="1" x14ac:dyDescent="0.3">
      <c r="A40" s="16"/>
      <c r="B40" s="17"/>
      <c r="C40" s="18"/>
      <c r="D40" s="67"/>
      <c r="E40" s="68"/>
      <c r="F40" s="68"/>
      <c r="G40" s="69"/>
      <c r="H40" s="118"/>
      <c r="I40" s="117"/>
      <c r="J40" s="17" t="s">
        <v>63</v>
      </c>
      <c r="K40" s="82">
        <v>334801668</v>
      </c>
      <c r="L40" s="82">
        <v>349335548</v>
      </c>
      <c r="M40" s="98">
        <f t="shared" si="0"/>
        <v>14533880</v>
      </c>
      <c r="N40" s="70"/>
    </row>
    <row r="41" spans="1:14" ht="14.45" customHeight="1" x14ac:dyDescent="0.25"/>
    <row r="42" spans="1:14" ht="14.45" customHeight="1" x14ac:dyDescent="0.25"/>
  </sheetData>
  <mergeCells count="27">
    <mergeCell ref="I39:I40"/>
    <mergeCell ref="H38:H40"/>
    <mergeCell ref="I9:I14"/>
    <mergeCell ref="A8:A11"/>
    <mergeCell ref="B9:B11"/>
    <mergeCell ref="H8:H23"/>
    <mergeCell ref="I17:I23"/>
    <mergeCell ref="B20:B24"/>
    <mergeCell ref="I8:J8"/>
    <mergeCell ref="I15:I16"/>
    <mergeCell ref="A12:A15"/>
    <mergeCell ref="B13:B15"/>
    <mergeCell ref="A16:A18"/>
    <mergeCell ref="B17:B18"/>
    <mergeCell ref="A19:A24"/>
    <mergeCell ref="H24:H30"/>
    <mergeCell ref="A2:N2"/>
    <mergeCell ref="A5:G5"/>
    <mergeCell ref="H5:N5"/>
    <mergeCell ref="A7:C7"/>
    <mergeCell ref="H7:J7"/>
    <mergeCell ref="I25:I26"/>
    <mergeCell ref="I27:I30"/>
    <mergeCell ref="H31:H33"/>
    <mergeCell ref="I32:I33"/>
    <mergeCell ref="H34:H37"/>
    <mergeCell ref="I35:I37"/>
  </mergeCells>
  <phoneticPr fontId="9" type="noConversion"/>
  <pageMargins left="0.57999999999999996" right="0.17" top="0.21" bottom="0.16" header="0.16" footer="0.16"/>
  <pageSetup paperSize="9" orientation="landscape" r:id="rId1"/>
  <headerFooter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2019년도 결산</vt:lpstr>
    </vt:vector>
  </TitlesOfParts>
  <Company>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LG-PC</dc:creator>
  <cp:lastModifiedBy>users02</cp:lastModifiedBy>
  <cp:lastPrinted>2020-01-17T04:01:11Z</cp:lastPrinted>
  <dcterms:created xsi:type="dcterms:W3CDTF">2016-01-11T03:41:23Z</dcterms:created>
  <dcterms:modified xsi:type="dcterms:W3CDTF">2020-04-03T05:45:03Z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